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Cost Calculato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<sst xmlns="http://schemas.openxmlformats.org/spreadsheetml/2006/main" count="20" uniqueCount="20">
  <si>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YEAR</t>
  </si>
  <si>
    <t>KwH</t>
  </si>
  <si>
    <t>Cost</t>
  </si>
  <si>
    <t>Inverter Price</t>
  </si>
  <si>
    <t>Real Interest</t>
  </si>
  <si>
    <t>= real interest rate</t>
  </si>
  <si>
    <t>= cost of inverter replacement today</t>
  </si>
  <si>
    <t>= real annual decline in inverter cost</t>
  </si>
  <si>
    <t>= net present total cost of PV power</t>
  </si>
  <si>
    <t>= net present total cost of PV installation</t>
  </si>
  <si>
    <t>= total lifetime kWh produced</t>
  </si>
  <si>
    <t>=annual decline in PV panel production (as percentage of production when new)</t>
  </si>
  <si>
    <t>=average AC hourly power production of PV installation when new (averaged over ALL hours of the year)</t>
  </si>
  <si>
    <t>Cost Calculator For Residential Solar PV</t>
  </si>
  <si>
    <t>Instructions:</t>
  </si>
  <si>
    <t>1. Enter parameters in blue shaded cells [A38-A43] (parameters there now are for a 2 kW (DC) system)</t>
  </si>
  <si>
    <t>2. Adjust price in  green shaded cell [A47] until two figures in pink cells [A45-A46] are equal (or nearly so)</t>
  </si>
  <si>
    <t>3. Price in green cell [A47] is the levelized real cost per kWh to consumer of solar PV power</t>
  </si>
  <si>
    <t>= leveling real cost per kWh of PV power to consumer</t>
  </si>
  <si>
    <t>= cost to consumer of original PV installation after rebates and tax credits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</si>
</sst>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&quot;$&quot;#,##0.000"/>
    <numFmt numFmtId="168" formatCode="&quot;$&quot;#,##0.0000_);[Red]\(&quot;$&quot;#,##0.0000\)"/>
    <numFmt numFmtId="169" formatCode="&quot;$&quot;#,##0.0000"/>
    <numFmt numFmtId="170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8" fontId="0" fillId="0" borderId="0" xfId="0" applyNumberFormat="1" applyFont="1" applyAlignment="1" quotePrefix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5" fontId="0" fillId="35" borderId="0" xfId="0" applyNumberFormat="1" applyFill="1" applyAlignment="1">
      <alignment horizontal="left"/>
    </xf>
    <xf numFmtId="6" fontId="0" fillId="35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3" max="3" width="10.28125" style="0" bestFit="1" customWidth="1"/>
    <col min="4" max="4" width="10.7109375" style="0" customWidth="1"/>
    <col min="5" max="5" width="10.7109375" style="1" bestFit="1" customWidth="1"/>
    <col min="6" max="7" width="9.140625" style="1" customWidth="1"/>
  </cols>
  <sheetData>
    <row r="1" ht="12.75">
      <c r="A1" t="s">
        <v>13</v>
      </c>
    </row>
    <row r="3" ht="12.75">
      <c r="A3" s="5" t="s">
        <v>14</v>
      </c>
    </row>
    <row r="4" ht="12.75">
      <c r="A4" s="5" t="s">
        <v>15</v>
      </c>
    </row>
    <row r="5" ht="12.75">
      <c r="A5" s="5" t="s">
        <v>16</v>
      </c>
    </row>
    <row r="6" ht="12.75">
      <c r="A6" s="5" t="s">
        <v>17</v>
      </c>
    </row>
    <row r="8" spans="1:7" ht="12.75">
      <c r="A8" t="s">
        <v>0</v>
      </c>
      <c r="B8" t="s">
        <v>1</v>
      </c>
      <c r="C8" t="s">
        <v>2</v>
      </c>
      <c r="D8" s="5" t="s">
        <v>4</v>
      </c>
      <c r="E8" s="1">
        <f>SUM(E9:E34)</f>
        <v>11951.855962938222</v>
      </c>
      <c r="G8" s="1" t="s">
        <v>3</v>
      </c>
    </row>
    <row r="9" spans="1:9" ht="12.75">
      <c r="A9">
        <v>0</v>
      </c>
      <c r="B9">
        <v>0</v>
      </c>
      <c r="C9" s="3">
        <f>SUM(C10:C34)</f>
        <v>11949.8938148418</v>
      </c>
      <c r="D9">
        <f>$A$40</f>
        <v>0.05</v>
      </c>
      <c r="E9" s="1">
        <f>$A$41</f>
        <v>10500</v>
      </c>
      <c r="F9" s="4">
        <f>$A$47</f>
        <v>0.322</v>
      </c>
      <c r="G9" s="1">
        <f>$A$42</f>
        <v>1600</v>
      </c>
      <c r="H9">
        <f>$A$43</f>
        <v>0.02</v>
      </c>
      <c r="I9" s="6"/>
    </row>
    <row r="10" spans="1:7" ht="12.75">
      <c r="A10">
        <v>1</v>
      </c>
      <c r="B10">
        <f>(8760+24/4)*$A$38</f>
        <v>2840.1840000000007</v>
      </c>
      <c r="C10" s="1">
        <f>(B10*$F$9)/((1+$D$9)^(A10-0.5))</f>
        <v>892.4989188374968</v>
      </c>
      <c r="D10" s="1"/>
      <c r="F10" s="4"/>
      <c r="G10" s="1">
        <f aca="true" t="shared" si="0" ref="G10:G34">(1-$H$9)*G9</f>
        <v>1568</v>
      </c>
    </row>
    <row r="11" spans="1:7" ht="12.75">
      <c r="A11">
        <f aca="true" t="shared" si="1" ref="A11:A34">A10+1</f>
        <v>2</v>
      </c>
      <c r="B11">
        <f>(1.01-$A$39*A11)*$B$10</f>
        <v>2811.7821600000007</v>
      </c>
      <c r="C11" s="1">
        <f aca="true" t="shared" si="2" ref="C11:C34">(B11*$F$9)/((1+$D$9)^(A11-0.5))</f>
        <v>841.4989806182114</v>
      </c>
      <c r="D11" s="1"/>
      <c r="G11" s="1">
        <f t="shared" si="0"/>
        <v>1536.6399999999999</v>
      </c>
    </row>
    <row r="12" spans="1:7" ht="12.75">
      <c r="A12">
        <f t="shared" si="1"/>
        <v>3</v>
      </c>
      <c r="B12">
        <f aca="true" t="shared" si="3" ref="B12:B34">(1.01-$A$39*A12)*$B$10</f>
        <v>2783.3803200000007</v>
      </c>
      <c r="C12" s="1">
        <f t="shared" si="2"/>
        <v>793.3323722999971</v>
      </c>
      <c r="D12" s="1"/>
      <c r="G12" s="1">
        <f t="shared" si="0"/>
        <v>1505.9071999999999</v>
      </c>
    </row>
    <row r="13" spans="1:7" ht="12.75">
      <c r="A13">
        <f t="shared" si="1"/>
        <v>4</v>
      </c>
      <c r="B13">
        <f t="shared" si="3"/>
        <v>2754.9784800000007</v>
      </c>
      <c r="C13" s="1">
        <f t="shared" si="2"/>
        <v>747.8448990583063</v>
      </c>
      <c r="D13" s="1"/>
      <c r="G13" s="1">
        <f t="shared" si="0"/>
        <v>1475.7890559999998</v>
      </c>
    </row>
    <row r="14" spans="1:7" ht="12.75">
      <c r="A14">
        <f t="shared" si="1"/>
        <v>5</v>
      </c>
      <c r="B14">
        <f t="shared" si="3"/>
        <v>2726.5766400000007</v>
      </c>
      <c r="C14" s="1">
        <f t="shared" si="2"/>
        <v>704.8906265056202</v>
      </c>
      <c r="D14" s="1"/>
      <c r="G14" s="1">
        <f t="shared" si="0"/>
        <v>1446.27327488</v>
      </c>
    </row>
    <row r="15" spans="1:7" ht="12.75">
      <c r="A15">
        <f t="shared" si="1"/>
        <v>6</v>
      </c>
      <c r="B15">
        <f t="shared" si="3"/>
        <v>2698.1748000000007</v>
      </c>
      <c r="C15" s="1">
        <f t="shared" si="2"/>
        <v>664.3314436312887</v>
      </c>
      <c r="D15" s="1"/>
      <c r="G15" s="1">
        <f t="shared" si="0"/>
        <v>1417.3478093823999</v>
      </c>
    </row>
    <row r="16" spans="1:7" ht="12.75">
      <c r="A16">
        <f t="shared" si="1"/>
        <v>7</v>
      </c>
      <c r="B16">
        <f t="shared" si="3"/>
        <v>2669.7729600000002</v>
      </c>
      <c r="C16" s="1">
        <f t="shared" si="2"/>
        <v>626.0366486349988</v>
      </c>
      <c r="D16" s="1"/>
      <c r="G16" s="1">
        <f t="shared" si="0"/>
        <v>1389.000853194752</v>
      </c>
    </row>
    <row r="17" spans="1:7" ht="12.75">
      <c r="A17">
        <f t="shared" si="1"/>
        <v>8</v>
      </c>
      <c r="B17">
        <f t="shared" si="3"/>
        <v>2641.3711200000007</v>
      </c>
      <c r="C17" s="1">
        <f t="shared" si="2"/>
        <v>589.8825564645886</v>
      </c>
      <c r="D17" s="1"/>
      <c r="E17" s="1">
        <f>F17/((1+$D$9)^A17)</f>
        <v>921.3278423069653</v>
      </c>
      <c r="F17" s="1">
        <f>G17</f>
        <v>1361.220836130857</v>
      </c>
      <c r="G17" s="1">
        <f t="shared" si="0"/>
        <v>1361.220836130857</v>
      </c>
    </row>
    <row r="18" spans="1:7" ht="12.75">
      <c r="A18">
        <f t="shared" si="1"/>
        <v>9</v>
      </c>
      <c r="B18">
        <f t="shared" si="3"/>
        <v>2612.9692800000007</v>
      </c>
      <c r="C18" s="1">
        <f t="shared" si="2"/>
        <v>555.7521269302832</v>
      </c>
      <c r="D18" s="1"/>
      <c r="G18" s="1">
        <f t="shared" si="0"/>
        <v>1333.9964194082397</v>
      </c>
    </row>
    <row r="19" spans="1:7" ht="12.75">
      <c r="A19">
        <f t="shared" si="1"/>
        <v>10</v>
      </c>
      <c r="B19">
        <f t="shared" si="3"/>
        <v>2584.5674400000007</v>
      </c>
      <c r="C19" s="1">
        <f t="shared" si="2"/>
        <v>523.534612325629</v>
      </c>
      <c r="D19" s="1"/>
      <c r="G19" s="1">
        <f t="shared" si="0"/>
        <v>1307.3164910200749</v>
      </c>
    </row>
    <row r="20" spans="1:7" ht="12.75">
      <c r="A20">
        <f t="shared" si="1"/>
        <v>11</v>
      </c>
      <c r="B20">
        <f t="shared" si="3"/>
        <v>2556.1656000000007</v>
      </c>
      <c r="C20" s="1">
        <f t="shared" si="2"/>
        <v>493.12522354062384</v>
      </c>
      <c r="D20" s="1"/>
      <c r="G20" s="1">
        <f t="shared" si="0"/>
        <v>1281.1701611996734</v>
      </c>
    </row>
    <row r="21" spans="1:7" ht="12.75">
      <c r="A21">
        <f t="shared" si="1"/>
        <v>12</v>
      </c>
      <c r="B21">
        <f t="shared" si="3"/>
        <v>2527.7637600000007</v>
      </c>
      <c r="C21" s="1">
        <f t="shared" si="2"/>
        <v>464.4248137049262</v>
      </c>
      <c r="D21" s="1"/>
      <c r="G21" s="1">
        <f t="shared" si="0"/>
        <v>1255.5467579756798</v>
      </c>
    </row>
    <row r="22" spans="1:7" ht="12.75">
      <c r="A22">
        <f t="shared" si="1"/>
        <v>13</v>
      </c>
      <c r="B22">
        <f t="shared" si="3"/>
        <v>2499.3619200000007</v>
      </c>
      <c r="C22" s="1">
        <f t="shared" si="2"/>
        <v>437.33957844872657</v>
      </c>
      <c r="D22" s="1"/>
      <c r="G22" s="1">
        <f t="shared" si="0"/>
        <v>1230.4358228161661</v>
      </c>
    </row>
    <row r="23" spans="1:7" ht="12.75">
      <c r="A23">
        <f t="shared" si="1"/>
        <v>14</v>
      </c>
      <c r="B23">
        <f t="shared" si="3"/>
        <v>2470.9600800000007</v>
      </c>
      <c r="C23" s="1">
        <f t="shared" si="2"/>
        <v>411.7807719160088</v>
      </c>
      <c r="D23" s="1"/>
      <c r="G23" s="1">
        <f t="shared" si="0"/>
        <v>1205.827106359843</v>
      </c>
    </row>
    <row r="24" spans="1:7" ht="12.75">
      <c r="A24">
        <f t="shared" si="1"/>
        <v>15</v>
      </c>
      <c r="B24">
        <f t="shared" si="3"/>
        <v>2442.5582400000003</v>
      </c>
      <c r="C24" s="1">
        <f t="shared" si="2"/>
        <v>387.66443770965236</v>
      </c>
      <c r="D24" s="1"/>
      <c r="G24" s="1">
        <f t="shared" si="0"/>
        <v>1181.710564232646</v>
      </c>
    </row>
    <row r="25" spans="1:7" ht="12.75">
      <c r="A25">
        <f t="shared" si="1"/>
        <v>16</v>
      </c>
      <c r="B25">
        <f t="shared" si="3"/>
        <v>2414.1564000000003</v>
      </c>
      <c r="C25" s="1">
        <f t="shared" si="2"/>
        <v>364.9111539902598</v>
      </c>
      <c r="D25" s="1"/>
      <c r="E25" s="1">
        <f>F25/((1+$D$9)^A25)</f>
        <v>530.5281206312551</v>
      </c>
      <c r="F25" s="1">
        <f>G25</f>
        <v>1158.076352947993</v>
      </c>
      <c r="G25" s="1">
        <f t="shared" si="0"/>
        <v>1158.076352947993</v>
      </c>
    </row>
    <row r="26" spans="1:7" ht="12.75">
      <c r="A26">
        <f t="shared" si="1"/>
        <v>17</v>
      </c>
      <c r="B26">
        <f t="shared" si="3"/>
        <v>2385.7545600000003</v>
      </c>
      <c r="C26" s="1">
        <f t="shared" si="2"/>
        <v>343.4457919908326</v>
      </c>
      <c r="D26" s="1"/>
      <c r="G26" s="1">
        <f t="shared" si="0"/>
        <v>1134.9148258890332</v>
      </c>
    </row>
    <row r="27" spans="1:7" ht="12.75">
      <c r="A27">
        <f t="shared" si="1"/>
        <v>18</v>
      </c>
      <c r="B27">
        <f t="shared" si="3"/>
        <v>2357.3527200000008</v>
      </c>
      <c r="C27" s="1">
        <f t="shared" si="2"/>
        <v>323.19728724760904</v>
      </c>
      <c r="D27" s="1"/>
      <c r="G27" s="1">
        <f t="shared" si="0"/>
        <v>1112.2165293712526</v>
      </c>
    </row>
    <row r="28" spans="1:7" ht="12.75">
      <c r="A28">
        <f t="shared" si="1"/>
        <v>19</v>
      </c>
      <c r="B28">
        <f t="shared" si="3"/>
        <v>2328.950880000001</v>
      </c>
      <c r="C28" s="1">
        <f t="shared" si="2"/>
        <v>304.0984228835793</v>
      </c>
      <c r="D28" s="1"/>
      <c r="G28" s="1">
        <f t="shared" si="0"/>
        <v>1089.9721987838275</v>
      </c>
    </row>
    <row r="29" spans="1:7" ht="12.75">
      <c r="A29">
        <f t="shared" si="1"/>
        <v>20</v>
      </c>
      <c r="B29">
        <f t="shared" si="3"/>
        <v>2300.549040000001</v>
      </c>
      <c r="C29" s="1">
        <f t="shared" si="2"/>
        <v>286.0856243155624</v>
      </c>
      <c r="D29" s="1"/>
      <c r="G29" s="1">
        <f t="shared" si="0"/>
        <v>1068.172754808151</v>
      </c>
    </row>
    <row r="30" spans="1:7" ht="12.75">
      <c r="A30">
        <f t="shared" si="1"/>
        <v>21</v>
      </c>
      <c r="B30">
        <f t="shared" si="3"/>
        <v>2272.147200000001</v>
      </c>
      <c r="C30" s="1">
        <f t="shared" si="2"/>
        <v>269.0987647883009</v>
      </c>
      <c r="D30" s="1"/>
      <c r="G30" s="1">
        <f t="shared" si="0"/>
        <v>1046.809299711988</v>
      </c>
    </row>
    <row r="31" spans="1:7" ht="12.75">
      <c r="A31">
        <f t="shared" si="1"/>
        <v>22</v>
      </c>
      <c r="B31">
        <f t="shared" si="3"/>
        <v>2243.745360000001</v>
      </c>
      <c r="C31" s="1">
        <f t="shared" si="2"/>
        <v>253.08098116994967</v>
      </c>
      <c r="D31" s="1"/>
      <c r="G31" s="1">
        <f t="shared" si="0"/>
        <v>1025.873113717748</v>
      </c>
    </row>
    <row r="32" spans="1:7" ht="12.75">
      <c r="A32">
        <f t="shared" si="1"/>
        <v>23</v>
      </c>
      <c r="B32">
        <f t="shared" si="3"/>
        <v>2215.343520000001</v>
      </c>
      <c r="C32" s="1">
        <f t="shared" si="2"/>
        <v>237.9784994726471</v>
      </c>
      <c r="D32" s="1"/>
      <c r="G32" s="1">
        <f t="shared" si="0"/>
        <v>1005.3556514433931</v>
      </c>
    </row>
    <row r="33" spans="1:7" ht="12.75">
      <c r="A33">
        <f t="shared" si="1"/>
        <v>24</v>
      </c>
      <c r="B33">
        <f t="shared" si="3"/>
        <v>2186.9416800000004</v>
      </c>
      <c r="C33" s="1">
        <f t="shared" si="2"/>
        <v>223.74046958966815</v>
      </c>
      <c r="D33" s="1"/>
      <c r="G33" s="1">
        <f t="shared" si="0"/>
        <v>985.2485384145252</v>
      </c>
    </row>
    <row r="34" spans="1:7" ht="12.75">
      <c r="A34">
        <f t="shared" si="1"/>
        <v>25</v>
      </c>
      <c r="B34">
        <f t="shared" si="3"/>
        <v>2158.5398400000004</v>
      </c>
      <c r="C34" s="1">
        <f t="shared" si="2"/>
        <v>210.31880876703494</v>
      </c>
      <c r="D34" s="1"/>
      <c r="G34" s="1">
        <f t="shared" si="0"/>
        <v>965.5435676462347</v>
      </c>
    </row>
    <row r="36" spans="2:3" ht="12.75">
      <c r="B36">
        <f>SUM(B9:B34)</f>
        <v>62484.048000000024</v>
      </c>
      <c r="C36" s="7" t="s">
        <v>10</v>
      </c>
    </row>
    <row r="38" spans="1:2" ht="12.75">
      <c r="A38" s="8">
        <f>0.2*1.62</f>
        <v>0.32400000000000007</v>
      </c>
      <c r="B38" s="6" t="s">
        <v>12</v>
      </c>
    </row>
    <row r="39" spans="1:2" ht="12.75">
      <c r="A39" s="9">
        <v>0.01</v>
      </c>
      <c r="B39" s="6" t="s">
        <v>11</v>
      </c>
    </row>
    <row r="40" spans="1:2" ht="12.75">
      <c r="A40" s="9">
        <v>0.05</v>
      </c>
      <c r="B40" s="6" t="s">
        <v>5</v>
      </c>
    </row>
    <row r="41" spans="1:2" ht="12.75">
      <c r="A41" s="10">
        <f>17000-6500</f>
        <v>10500</v>
      </c>
      <c r="B41" s="6" t="s">
        <v>19</v>
      </c>
    </row>
    <row r="42" spans="1:2" ht="12.75">
      <c r="A42" s="10">
        <v>1600</v>
      </c>
      <c r="B42" s="6" t="s">
        <v>6</v>
      </c>
    </row>
    <row r="43" spans="1:2" ht="12.75">
      <c r="A43" s="9">
        <v>0.02</v>
      </c>
      <c r="B43" s="6" t="s">
        <v>7</v>
      </c>
    </row>
    <row r="45" spans="1:2" ht="12.75">
      <c r="A45" s="12">
        <f>$E$8</f>
        <v>11951.855962938222</v>
      </c>
      <c r="B45" s="6" t="s">
        <v>9</v>
      </c>
    </row>
    <row r="46" spans="1:2" ht="12.75">
      <c r="A46" s="13">
        <f>$C$9</f>
        <v>11949.8938148418</v>
      </c>
      <c r="B46" s="6" t="s">
        <v>8</v>
      </c>
    </row>
    <row r="47" spans="1:2" ht="12.75">
      <c r="A47" s="11">
        <v>0.322</v>
      </c>
      <c r="B47" s="6" t="s">
        <v>18</v>
      </c>
    </row>
    <row r="48" ht="12.75">
      <c r="B48" s="6"/>
    </row>
    <row r="49" spans="2:7" ht="12.75">
      <c r="B49" s="2"/>
      <c r="D49" s="1"/>
      <c r="F49" s="2"/>
      <c r="G49" s="2"/>
    </row>
    <row r="50" spans="2:7" ht="12.75">
      <c r="B50" s="2"/>
      <c r="D50" s="1"/>
      <c r="F50" s="2"/>
      <c r="G50" s="2"/>
    </row>
    <row r="51" spans="2:7" ht="12.75">
      <c r="B51" s="2"/>
      <c r="D51" s="1"/>
      <c r="F51" s="2"/>
      <c r="G51" s="2"/>
    </row>
    <row r="52" spans="2:7" ht="12.75">
      <c r="B52" s="2"/>
      <c r="D52" s="1"/>
      <c r="F52" s="2"/>
      <c r="G52" s="2"/>
    </row>
    <row r="53" spans="2:7" ht="12.75">
      <c r="B53" s="2"/>
      <c r="D53" s="1"/>
      <c r="F53" s="2"/>
      <c r="G53" s="2"/>
    </row>
    <row r="54" spans="3:7" ht="12.75">
      <c r="C54" s="2"/>
      <c r="D54" s="2"/>
      <c r="G54" s="2"/>
    </row>
    <row r="55" spans="3:7" ht="12.75">
      <c r="C55" s="2"/>
      <c r="D55" s="2"/>
      <c r="G55" s="2"/>
    </row>
    <row r="56" spans="3:7" ht="12.75">
      <c r="C56" s="2"/>
      <c r="D56" s="2"/>
      <c r="G56" s="2"/>
    </row>
    <row r="57" spans="3:7" ht="12.75">
      <c r="C57" s="2"/>
      <c r="D57" s="2"/>
      <c r="G5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2007-05-07T02:44:37Z</cp:lastPrinted>
  <dcterms:created xsi:type="dcterms:W3CDTF">2004-09-09T03:40:53Z</dcterms:created>
  <dcterms:modified xsi:type="dcterms:W3CDTF">2007-09-07T02:42:11Z</dcterms:modified>
  <cp:category/>
  <cp:version/>
  <cp:contentType/>
  <cp:contentStatus/>
</cp:coreProperties>
</file>